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eliendegroot/Desktop/LOSGIO/2023/"/>
    </mc:Choice>
  </mc:AlternateContent>
  <xr:revisionPtr revIDLastSave="0" documentId="13_ncr:1_{D42EB45A-B18D-3442-8234-1072A404D14F}" xr6:coauthVersionLast="47" xr6:coauthVersionMax="47" xr10:uidLastSave="{00000000-0000-0000-0000-000000000000}"/>
  <bookViews>
    <workbookView xWindow="12860" yWindow="2960" windowWidth="31600" windowHeight="21880" activeTab="1" xr2:uid="{C87B5049-769A-4A5A-8D57-A011B56DBE27}"/>
  </bookViews>
  <sheets>
    <sheet name="Resultaatrekening 2023" sheetId="10" r:id="rId1"/>
    <sheet name="2023 overzicht" sheetId="6" r:id="rId2"/>
    <sheet name="Aantal aios per jaar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7" i="6" l="1"/>
  <c r="C201" i="6"/>
  <c r="C21" i="6"/>
  <c r="D50" i="10"/>
  <c r="E46" i="10"/>
  <c r="D46" i="10"/>
  <c r="E41" i="10"/>
  <c r="D41" i="10"/>
  <c r="E35" i="10"/>
  <c r="D35" i="10"/>
  <c r="E28" i="10"/>
  <c r="D28" i="10"/>
  <c r="E18" i="10"/>
  <c r="D18" i="10"/>
  <c r="C68" i="6" l="1"/>
  <c r="C73" i="6" s="1"/>
  <c r="C84" i="6"/>
  <c r="C113" i="6"/>
  <c r="C94" i="6"/>
  <c r="C100" i="6"/>
  <c r="C107" i="6"/>
  <c r="E49" i="10" l="1"/>
  <c r="E9" i="10"/>
  <c r="C143" i="6"/>
  <c r="C166" i="6"/>
  <c r="C134" i="6"/>
  <c r="C126" i="6"/>
  <c r="C128" i="6" s="1"/>
  <c r="C136" i="6" l="1"/>
  <c r="D9" i="10"/>
  <c r="E50" i="10"/>
  <c r="E48" i="10"/>
  <c r="C37" i="6"/>
  <c r="C50" i="6"/>
  <c r="D48" i="10" l="1"/>
  <c r="D4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Groot, Evelien de (E.F.J.) A'dam SMZ</author>
  </authors>
  <commentList>
    <comment ref="E2" authorId="0" shapeId="0" xr:uid="{2A451210-8985-4AC5-B413-DAF6681B150A}">
      <text>
        <r>
          <rPr>
            <b/>
            <sz val="9"/>
            <color rgb="FF000000"/>
            <rFont val="Tahoma"/>
            <family val="2"/>
          </rPr>
          <t>Groot, Evelien de (E.F.J.) A'dam SMZ: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Zie begroting Koen Gorgels op de Drive</t>
        </r>
      </text>
    </comment>
    <comment ref="E50" authorId="0" shapeId="0" xr:uid="{50FDF45E-99FA-4644-AA24-1497F35930BE}">
      <text>
        <r>
          <rPr>
            <b/>
            <sz val="9"/>
            <color rgb="FF000000"/>
            <rFont val="Tahoma"/>
            <family val="2"/>
          </rPr>
          <t>Groot, Evelien de (E.F.J.) A'dam SMZ: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1390 uit eigen kas, begroot door Koen</t>
        </r>
      </text>
    </comment>
  </commentList>
</comments>
</file>

<file path=xl/sharedStrings.xml><?xml version="1.0" encoding="utf-8"?>
<sst xmlns="http://schemas.openxmlformats.org/spreadsheetml/2006/main" count="280" uniqueCount="179">
  <si>
    <t>LOSGIO resultaatrekening</t>
  </si>
  <si>
    <t>Inkomsten</t>
  </si>
  <si>
    <t>Lidmaatschap NVVG</t>
  </si>
  <si>
    <t>Lidmaatschap NVAB</t>
  </si>
  <si>
    <t>Lidmaatschap KAMG/ SBOH</t>
  </si>
  <si>
    <t>TOTAAL:</t>
  </si>
  <si>
    <t>Uitgaven</t>
  </si>
  <si>
    <t>Verenigingskosten</t>
  </si>
  <si>
    <t>Bankrekening</t>
  </si>
  <si>
    <t>Promotiemateriaal</t>
  </si>
  <si>
    <t>Bestuurs- en commissiekosten</t>
  </si>
  <si>
    <t>Vergaderingen</t>
  </si>
  <si>
    <t>Heidag bestuur 1</t>
  </si>
  <si>
    <t>Heidag bestuur 2</t>
  </si>
  <si>
    <t>Reiskosten</t>
  </si>
  <si>
    <t>Oud bestuur bedankdiner</t>
  </si>
  <si>
    <t>Representatie</t>
  </si>
  <si>
    <t>Activiteiten</t>
  </si>
  <si>
    <t>Opleidingsactiviteit - wetenschap</t>
  </si>
  <si>
    <t>Sportdag</t>
  </si>
  <si>
    <t>Initiatieven leden</t>
  </si>
  <si>
    <t>Reservering takken</t>
  </si>
  <si>
    <t>DJAMG</t>
  </si>
  <si>
    <t>DJB</t>
  </si>
  <si>
    <t>a(n)ios netwerk</t>
  </si>
  <si>
    <t>Onvoorziene uitgaven</t>
  </si>
  <si>
    <t>TOTAAL inkomsten</t>
  </si>
  <si>
    <t>TOTAAL uitgaven</t>
  </si>
  <si>
    <t>RESULTAAT</t>
  </si>
  <si>
    <t>Aantal aios</t>
  </si>
  <si>
    <t>NVVG</t>
  </si>
  <si>
    <t>NVAB</t>
  </si>
  <si>
    <t>?</t>
  </si>
  <si>
    <t>KAMG/ SBOH</t>
  </si>
  <si>
    <t>in dienst SBOH</t>
  </si>
  <si>
    <t>niet in dienst SBOH</t>
  </si>
  <si>
    <t>Percentage per vereniging:</t>
  </si>
  <si>
    <t xml:space="preserve">NVVG </t>
  </si>
  <si>
    <t xml:space="preserve">NVAB </t>
  </si>
  <si>
    <t xml:space="preserve">SBOH </t>
  </si>
  <si>
    <t>Toelichting:</t>
  </si>
  <si>
    <t>SBOH betaalt vanaf 2023 uit voor KAMG namens onderliggende subspecialismes:</t>
  </si>
  <si>
    <t>MG</t>
  </si>
  <si>
    <t>AJN, jeugdartsen</t>
  </si>
  <si>
    <t>FMG, forensische</t>
  </si>
  <si>
    <t>VAV, artsen volksgezondheid</t>
  </si>
  <si>
    <t>NVIB, infectieziekte bestrijding</t>
  </si>
  <si>
    <t>NVMM, medische milieukunde</t>
  </si>
  <si>
    <t>NVDG, donorgeneeskunde</t>
  </si>
  <si>
    <t>VVAK, vertrouwensartsen</t>
  </si>
  <si>
    <t>Euronet lidmaatschap</t>
  </si>
  <si>
    <t>Rekeningoverzicht</t>
  </si>
  <si>
    <t>Totaal bij</t>
  </si>
  <si>
    <t>Totaal af</t>
  </si>
  <si>
    <t>Bankrekening ING, kosten zakelijk betalingsverkeer</t>
  </si>
  <si>
    <t>Datum</t>
  </si>
  <si>
    <t>Bedrag</t>
  </si>
  <si>
    <t>Factuur</t>
  </si>
  <si>
    <t>Website (Destiny BV)</t>
  </si>
  <si>
    <t xml:space="preserve">Inkomsten: </t>
  </si>
  <si>
    <t>nvt</t>
  </si>
  <si>
    <t>Sponsoring</t>
  </si>
  <si>
    <t>Uitgaven:</t>
  </si>
  <si>
    <t>Heidag 1</t>
  </si>
  <si>
    <t>Inkomsten wetenschappelijke verenigingen</t>
  </si>
  <si>
    <t>SBOH/ KAMG</t>
  </si>
  <si>
    <t>Onvoorziene kosten:</t>
  </si>
  <si>
    <t>Totaal:</t>
  </si>
  <si>
    <t>Resultaat 2023</t>
  </si>
  <si>
    <t>Begroting 2023</t>
  </si>
  <si>
    <t>Reservering NVVG bijdrag uit kas</t>
  </si>
  <si>
    <t>-</t>
  </si>
  <si>
    <t>Boekhoudprogramma</t>
  </si>
  <si>
    <t>Website + e-maildienst</t>
  </si>
  <si>
    <t>Besturendag (takkendag)</t>
  </si>
  <si>
    <t>Beginsaldo 2023</t>
  </si>
  <si>
    <t>Verschil met resultaatrekening totaal i.v.m. transacties Hackaton &gt; daar is geen excel van, alleen een afbeelding in begroting van 2023</t>
  </si>
  <si>
    <t>Eindsaldo 2023</t>
  </si>
  <si>
    <t>Boekhoudkosten: e-boekhouden SkillSource</t>
  </si>
  <si>
    <t>Boekhoudprogramma in 2023 opgezegd: is ooit aangevraagd maar nooit gebruikt</t>
  </si>
  <si>
    <t>Sportdag - jeux de boules</t>
  </si>
  <si>
    <t>Bijdrage a(n)ios ( 55 x €7,50)</t>
  </si>
  <si>
    <t>Totale kosten (/ inkomsten!)</t>
  </si>
  <si>
    <t>A. Bolt Broodjes bestuursweekend</t>
  </si>
  <si>
    <t>K. Gorgels, drankjes bestuursweekend</t>
  </si>
  <si>
    <t>11625 Lauswolt</t>
  </si>
  <si>
    <t>K. Gorgels, reiskosten</t>
  </si>
  <si>
    <t>Heidag 2 - 6 oktober</t>
  </si>
  <si>
    <t>Heidag 6 oktober:</t>
  </si>
  <si>
    <t>A. Bolt escape experience heidag</t>
  </si>
  <si>
    <t>Verblijf hotel</t>
  </si>
  <si>
    <t>A. Bolt reiskosten</t>
  </si>
  <si>
    <t>Zaalhuur + events pakket</t>
  </si>
  <si>
    <t>18027 Flora Batava</t>
  </si>
  <si>
    <t>Takkendag 7 oktober (15 personen)</t>
  </si>
  <si>
    <t>T. Rutgers reiskosten heidag 2023</t>
  </si>
  <si>
    <t>Drankjes restaurant Bloei</t>
  </si>
  <si>
    <t>Eten restaurant bloei:</t>
  </si>
  <si>
    <t>Besturendag (Takkendag) - 7 oktober</t>
  </si>
  <si>
    <t>Bootverhuur</t>
  </si>
  <si>
    <t>T. Rutgers reiskosten KNMG 2023</t>
  </si>
  <si>
    <t>etentje DJAMG E. Beket</t>
  </si>
  <si>
    <t>fooi etentje E. Beket</t>
  </si>
  <si>
    <t>A. Bolt, hotelovernachting LOSGIO congres</t>
  </si>
  <si>
    <t>NSPOH, bijdrage borrel aios-dag</t>
  </si>
  <si>
    <t>Reinhold reiskosten LOSGIO</t>
  </si>
  <si>
    <t>A de Nooijer extra reiskosten</t>
  </si>
  <si>
    <t>Reinhold drankjes vormgever en reiskosten overhandigen tweede kamerlid</t>
  </si>
  <si>
    <t>Nog geen factuur van ontvangen (laatste in 2023 over 2022)</t>
  </si>
  <si>
    <t>Factuur NVVG 2023</t>
  </si>
  <si>
    <t>Factuur NVAB 2023</t>
  </si>
  <si>
    <t>LOSGIO contributie 2023+2024 en subsidie netwerkevenement 2023_getekend</t>
  </si>
  <si>
    <t>190148-110002705-2023-1</t>
  </si>
  <si>
    <t>194251-110002705-2023-2</t>
  </si>
  <si>
    <t>197895-110002705-2023-3</t>
  </si>
  <si>
    <t>201080-110002705-2023-4</t>
  </si>
  <si>
    <t>204753-110002705-2023-5</t>
  </si>
  <si>
    <t>211441-110002705-2023-6</t>
  </si>
  <si>
    <t>215332-110002705-2023-7</t>
  </si>
  <si>
    <t>218361-110002705-2023-8 en 222383-110002705-2023-9</t>
  </si>
  <si>
    <t>225797-110002705-2023-10</t>
  </si>
  <si>
    <t>228922-110002705-2023-11</t>
  </si>
  <si>
    <t>232569-110002705-2023-12</t>
  </si>
  <si>
    <t>A. Bolt Activiteit bestuursweekend Lasergamen</t>
  </si>
  <si>
    <t>A. Bolt Activiteit bestuursweekend Glowgolf</t>
  </si>
  <si>
    <t>geen bewijsje aanwezig</t>
  </si>
  <si>
    <t>Reiskosten Caroline Heidag 1</t>
  </si>
  <si>
    <t>inv23700002</t>
  </si>
  <si>
    <t>Etentje betaald door N vd Berge</t>
  </si>
  <si>
    <t>Bon + fooi</t>
  </si>
  <si>
    <t>Declaratie reisk. Caroline December</t>
  </si>
  <si>
    <t>Staat in mapje heidag 2</t>
  </si>
  <si>
    <t>nvt (zie transactieoverzicht rekening)</t>
  </si>
  <si>
    <t>inv237000234 Mooie Boules</t>
  </si>
  <si>
    <t>etentje DJAMG E. Beket 2</t>
  </si>
  <si>
    <t>V03230008 + Bijlage Op Roose 17 maart</t>
  </si>
  <si>
    <t>Bijdrage diner zusteroverleg</t>
  </si>
  <si>
    <t>A. Bolt, hotelovernachting capaciteitsorgaan</t>
  </si>
  <si>
    <t>V2301621 + Mail borrel congres</t>
  </si>
  <si>
    <t>Chessweb_FCH220338</t>
  </si>
  <si>
    <t>Chessweb - email pakket in 2022 betaald voor 2023 (in 2023 opgezegd)</t>
  </si>
  <si>
    <t>Hackaton - planetary health werkgroep</t>
  </si>
  <si>
    <t>Omschrijving</t>
  </si>
  <si>
    <t>LOSGIO rekening is gebruikt voor transacties van planatary health werkgroep/ Hackaton</t>
  </si>
  <si>
    <t>Er was in kas van Hackaton</t>
  </si>
  <si>
    <t>T. Rutgers wisselbeker en aanvoerdersbanden + Tijs betaalbewijs beker</t>
  </si>
  <si>
    <t>K. Gorgels reiskosten heidag 1</t>
  </si>
  <si>
    <t>A. Bolt betaalbewijs 1</t>
  </si>
  <si>
    <t>A. Bolt betaalbewijs 2</t>
  </si>
  <si>
    <t>Factuur (geen factuur, staat op transactieoverzicht rekening)</t>
  </si>
  <si>
    <t>Specificatie heidag en besturendag (splitsing factuur Flora Batava in 2 dagen)</t>
  </si>
  <si>
    <t>Sponsoring congres netwerk (2023)</t>
  </si>
  <si>
    <t>K. Gorgels, testen zakelijke rekening ivm overdracht nieuwe penningmeester</t>
  </si>
  <si>
    <t>K. Gorgels, testen zakelijke rekening</t>
  </si>
  <si>
    <t>Er was een dubbele overboeking van VAV (storting op 8-11-2022 en 23-11-2022). Dit is ook dubbel terug geboekt (op 14-3-2023 en 18-5-2023). En op 13-3-2024 weer gestort.</t>
  </si>
  <si>
    <t>3 cent teveel overgeboekt naar Nora van Gaal</t>
  </si>
  <si>
    <t>Lemniscaaat factuur 24032</t>
  </si>
  <si>
    <t>PGVN factuur 2022-1006</t>
  </si>
  <si>
    <t>Spreker planetary health</t>
  </si>
  <si>
    <t>N. van Gaal drankjes werken aan rapport</t>
  </si>
  <si>
    <t>N. van Gaal - cadeau hackaton</t>
  </si>
  <si>
    <t>Reinhold (vergoeding VVV bon 150 en printen rapport 62,90)</t>
  </si>
  <si>
    <t xml:space="preserve">N. van Gaal drankjes bij aanbieden rapport </t>
  </si>
  <si>
    <t>3 cent teveel over gemaakt</t>
  </si>
  <si>
    <t>PwC Advisory factuur 13N0008003</t>
  </si>
  <si>
    <t>KAMG 2022-1004</t>
  </si>
  <si>
    <t>VAV - dubbele overboeking</t>
  </si>
  <si>
    <t>In begroting 2023 staat overzicht inkomsten en uitgaven Hackaton tot dan</t>
  </si>
  <si>
    <t>Uitgaven en inkomsten (sponsoring door SBOH) waren voor 2023 gelijk begroot, dus 0. Door sponsoring is er meer geld binnen gekomen dan uitgegeven.</t>
  </si>
  <si>
    <t>Sponsoring sportdag SBOH 2023</t>
  </si>
  <si>
    <t>Debiteuren 2023</t>
  </si>
  <si>
    <t>NVAB contributie 2023</t>
  </si>
  <si>
    <t>NVVG contributie 2023</t>
  </si>
  <si>
    <t>SBOH contributie + sponsoring sportdag 2023</t>
  </si>
  <si>
    <t>TOTAAL</t>
  </si>
  <si>
    <t>Crediteuren 2023</t>
  </si>
  <si>
    <t>Sponsoring congres a(n)ios netwerk</t>
  </si>
  <si>
    <t>KAMG - teveel terug geboekt geld (Hackaton)</t>
  </si>
  <si>
    <t>Reiskosten T. Rutgers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</si>
</sst>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4" xfId="0" applyFont="1" applyBorder="1" applyAlignment="1">
      <alignment horizontal="left"/>
    </xf>
    <xf numFmtId="14" fontId="1" fillId="0" borderId="6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 vertical="top"/>
    </xf>
    <xf numFmtId="0" fontId="4" fillId="0" borderId="0" xfId="0" applyFont="1"/>
    <xf numFmtId="0" fontId="0" fillId="0" borderId="9" xfId="0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Border="1" applyAlignment="1">
      <alignment horizontal="right"/>
    </xf>
    <xf numFmtId="0" fontId="1" fillId="0" borderId="15" xfId="0" applyFont="1" applyBorder="1"/>
    <xf numFmtId="0" fontId="0" fillId="0" borderId="16" xfId="0" applyBorder="1"/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3" xfId="0" applyFont="1" applyBorder="1"/>
    <xf numFmtId="0" fontId="0" fillId="0" borderId="1" xfId="0" applyBorder="1"/>
    <xf numFmtId="0" fontId="0" fillId="0" borderId="14" xfId="0" applyBorder="1"/>
    <xf numFmtId="0" fontId="0" fillId="0" borderId="18" xfId="0" applyBorder="1"/>
    <xf numFmtId="9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1" fillId="2" borderId="0" xfId="0" applyFont="1" applyFill="1"/>
    <xf numFmtId="0" fontId="0" fillId="2" borderId="0" xfId="0" applyFill="1"/>
    <xf numFmtId="0" fontId="0" fillId="2" borderId="5" xfId="0" applyFill="1" applyBorder="1"/>
    <xf numFmtId="0" fontId="5" fillId="0" borderId="4" xfId="0" applyFont="1" applyBorder="1"/>
    <xf numFmtId="0" fontId="5" fillId="0" borderId="0" xfId="0" applyFont="1"/>
    <xf numFmtId="0" fontId="5" fillId="0" borderId="6" xfId="0" applyFont="1" applyBorder="1"/>
    <xf numFmtId="0" fontId="0" fillId="0" borderId="7" xfId="0" applyBorder="1"/>
    <xf numFmtId="0" fontId="5" fillId="0" borderId="7" xfId="0" applyFont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0" xfId="0" applyFont="1" applyFill="1"/>
    <xf numFmtId="0" fontId="0" fillId="0" borderId="5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0" fillId="0" borderId="19" xfId="0" applyBorder="1" applyAlignment="1">
      <alignment horizontal="right"/>
    </xf>
    <xf numFmtId="0" fontId="0" fillId="0" borderId="20" xfId="0" applyBorder="1"/>
    <xf numFmtId="0" fontId="9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14" fontId="0" fillId="0" borderId="0" xfId="0" applyNumberFormat="1" applyBorder="1" applyAlignment="1">
      <alignment horizontal="left"/>
    </xf>
    <xf numFmtId="14" fontId="3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 wrapText="1"/>
    </xf>
    <xf numFmtId="14" fontId="0" fillId="0" borderId="0" xfId="0" applyNumberFormat="1" applyBorder="1" applyAlignment="1">
      <alignment horizontal="left" wrapText="1"/>
    </xf>
    <xf numFmtId="14" fontId="3" fillId="0" borderId="0" xfId="0" applyNumberFormat="1" applyFont="1" applyBorder="1" applyAlignment="1">
      <alignment horizontal="left" wrapText="1"/>
    </xf>
    <xf numFmtId="14" fontId="1" fillId="0" borderId="16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1" fillId="0" borderId="10" xfId="0" applyFont="1" applyBorder="1"/>
    <xf numFmtId="0" fontId="0" fillId="0" borderId="12" xfId="0" applyBorder="1"/>
    <xf numFmtId="14" fontId="0" fillId="0" borderId="0" xfId="0" applyNumberFormat="1" applyFont="1" applyBorder="1" applyAlignment="1">
      <alignment horizontal="left"/>
    </xf>
    <xf numFmtId="0" fontId="1" fillId="0" borderId="17" xfId="0" applyFont="1" applyBorder="1"/>
    <xf numFmtId="0" fontId="1" fillId="0" borderId="15" xfId="0" applyFont="1" applyBorder="1" applyAlignment="1">
      <alignment horizontal="right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4143-581C-404A-B2CF-FBC773FC1DD7}">
  <dimension ref="A1:G52"/>
  <sheetViews>
    <sheetView workbookViewId="0">
      <selection activeCell="B55" sqref="B55"/>
    </sheetView>
  </sheetViews>
  <sheetFormatPr baseColWidth="10" defaultColWidth="8.83203125" defaultRowHeight="15" x14ac:dyDescent="0.2"/>
  <cols>
    <col min="2" max="2" width="23.6640625" bestFit="1" customWidth="1"/>
    <col min="3" max="3" width="28.33203125" bestFit="1" customWidth="1"/>
    <col min="4" max="5" width="13.33203125" style="22" bestFit="1" customWidth="1"/>
  </cols>
  <sheetData>
    <row r="1" spans="1:7" x14ac:dyDescent="0.2">
      <c r="A1" s="1" t="s">
        <v>0</v>
      </c>
    </row>
    <row r="2" spans="1:7" ht="16" thickBot="1" x14ac:dyDescent="0.25">
      <c r="B2" s="33"/>
      <c r="D2" t="s">
        <v>68</v>
      </c>
      <c r="E2" s="3" t="s">
        <v>69</v>
      </c>
      <c r="G2" s="2"/>
    </row>
    <row r="3" spans="1:7" x14ac:dyDescent="0.2">
      <c r="A3" s="38"/>
      <c r="B3" t="s">
        <v>1</v>
      </c>
      <c r="C3" s="27"/>
      <c r="D3" s="28"/>
      <c r="E3" s="29"/>
    </row>
    <row r="4" spans="1:7" x14ac:dyDescent="0.2">
      <c r="B4" s="30" t="s">
        <v>2</v>
      </c>
      <c r="D4" s="22">
        <v>2800</v>
      </c>
      <c r="E4" s="31">
        <v>1390</v>
      </c>
    </row>
    <row r="5" spans="1:7" x14ac:dyDescent="0.2">
      <c r="B5" s="30" t="s">
        <v>70</v>
      </c>
      <c r="D5" s="22" t="s">
        <v>71</v>
      </c>
      <c r="E5" s="31">
        <v>1390</v>
      </c>
    </row>
    <row r="6" spans="1:7" x14ac:dyDescent="0.2">
      <c r="B6" s="30" t="s">
        <v>3</v>
      </c>
      <c r="D6" s="22">
        <v>6080</v>
      </c>
      <c r="E6" s="31">
        <v>4700</v>
      </c>
    </row>
    <row r="7" spans="1:7" x14ac:dyDescent="0.2">
      <c r="B7" s="30" t="s">
        <v>4</v>
      </c>
      <c r="D7" s="22">
        <v>8640</v>
      </c>
      <c r="E7" s="31">
        <v>7010</v>
      </c>
    </row>
    <row r="8" spans="1:7" x14ac:dyDescent="0.2">
      <c r="B8" s="30"/>
      <c r="E8" s="31"/>
    </row>
    <row r="9" spans="1:7" ht="16" thickBot="1" x14ac:dyDescent="0.25">
      <c r="B9" s="32"/>
      <c r="C9" s="34" t="s">
        <v>5</v>
      </c>
      <c r="D9" s="34">
        <f>SUM(D4:D7)</f>
        <v>17520</v>
      </c>
      <c r="E9" s="35">
        <f>SUM(E4:E7)</f>
        <v>14490</v>
      </c>
    </row>
    <row r="10" spans="1:7" ht="16" thickBot="1" x14ac:dyDescent="0.25">
      <c r="B10" s="39"/>
    </row>
    <row r="11" spans="1:7" x14ac:dyDescent="0.2">
      <c r="A11" s="38"/>
      <c r="B11" t="s">
        <v>6</v>
      </c>
      <c r="C11" s="27"/>
      <c r="D11" s="28"/>
      <c r="E11" s="29"/>
    </row>
    <row r="12" spans="1:7" x14ac:dyDescent="0.2">
      <c r="B12" s="36" t="s">
        <v>7</v>
      </c>
      <c r="D12"/>
      <c r="E12" s="31"/>
    </row>
    <row r="13" spans="1:7" x14ac:dyDescent="0.2">
      <c r="B13" s="30"/>
      <c r="C13" t="s">
        <v>8</v>
      </c>
      <c r="D13">
        <v>262.18</v>
      </c>
      <c r="E13" s="31">
        <v>160</v>
      </c>
    </row>
    <row r="14" spans="1:7" x14ac:dyDescent="0.2">
      <c r="B14" s="30"/>
      <c r="C14" t="s">
        <v>72</v>
      </c>
      <c r="D14">
        <v>103.5</v>
      </c>
      <c r="E14" s="31">
        <v>160</v>
      </c>
    </row>
    <row r="15" spans="1:7" x14ac:dyDescent="0.2">
      <c r="B15" s="30"/>
      <c r="C15" t="s">
        <v>50</v>
      </c>
      <c r="D15">
        <v>0</v>
      </c>
      <c r="E15" s="31">
        <v>80</v>
      </c>
    </row>
    <row r="16" spans="1:7" x14ac:dyDescent="0.2">
      <c r="B16" s="30"/>
      <c r="C16" t="s">
        <v>73</v>
      </c>
      <c r="D16">
        <v>1833.35</v>
      </c>
      <c r="E16" s="31">
        <v>1800</v>
      </c>
    </row>
    <row r="17" spans="2:7" x14ac:dyDescent="0.2">
      <c r="B17" s="30"/>
      <c r="C17" t="s">
        <v>9</v>
      </c>
      <c r="D17" s="69">
        <v>0</v>
      </c>
      <c r="E17" s="68">
        <v>500</v>
      </c>
    </row>
    <row r="18" spans="2:7" x14ac:dyDescent="0.2">
      <c r="B18" s="30"/>
      <c r="C18" s="23" t="s">
        <v>67</v>
      </c>
      <c r="D18">
        <f>SUM(D13:D17)</f>
        <v>2199.0299999999997</v>
      </c>
      <c r="E18" s="31">
        <f>SUM(E13:E17)</f>
        <v>2700</v>
      </c>
    </row>
    <row r="19" spans="2:7" x14ac:dyDescent="0.2">
      <c r="B19" s="30"/>
      <c r="D19"/>
      <c r="E19" s="31"/>
    </row>
    <row r="20" spans="2:7" x14ac:dyDescent="0.2">
      <c r="B20" s="30"/>
      <c r="D20"/>
      <c r="E20" s="31"/>
    </row>
    <row r="21" spans="2:7" x14ac:dyDescent="0.2">
      <c r="B21" s="36" t="s">
        <v>10</v>
      </c>
      <c r="D21"/>
      <c r="E21" s="31"/>
    </row>
    <row r="22" spans="2:7" x14ac:dyDescent="0.2">
      <c r="B22" s="30"/>
      <c r="C22" t="s">
        <v>11</v>
      </c>
      <c r="D22">
        <v>0</v>
      </c>
      <c r="E22" s="31">
        <v>200</v>
      </c>
    </row>
    <row r="23" spans="2:7" x14ac:dyDescent="0.2">
      <c r="B23" s="30"/>
      <c r="C23" t="s">
        <v>12</v>
      </c>
      <c r="D23">
        <v>2797.3</v>
      </c>
      <c r="E23" s="31">
        <v>2000</v>
      </c>
    </row>
    <row r="24" spans="2:7" x14ac:dyDescent="0.2">
      <c r="B24" s="30"/>
      <c r="C24" t="s">
        <v>13</v>
      </c>
      <c r="D24">
        <v>3296.18</v>
      </c>
      <c r="E24" s="31" t="s">
        <v>71</v>
      </c>
    </row>
    <row r="25" spans="2:7" x14ac:dyDescent="0.2">
      <c r="B25" s="30"/>
      <c r="C25" t="s">
        <v>14</v>
      </c>
      <c r="D25">
        <v>41.89</v>
      </c>
      <c r="E25" s="31">
        <v>200</v>
      </c>
      <c r="G25" s="3"/>
    </row>
    <row r="26" spans="2:7" x14ac:dyDescent="0.2">
      <c r="B26" s="30"/>
      <c r="C26" t="s">
        <v>15</v>
      </c>
      <c r="D26">
        <v>0</v>
      </c>
      <c r="E26" s="31">
        <v>300</v>
      </c>
      <c r="G26" s="3"/>
    </row>
    <row r="27" spans="2:7" x14ac:dyDescent="0.2">
      <c r="B27" s="30"/>
      <c r="C27" t="s">
        <v>16</v>
      </c>
      <c r="D27" s="69">
        <v>0</v>
      </c>
      <c r="E27" s="68">
        <v>200</v>
      </c>
    </row>
    <row r="28" spans="2:7" x14ac:dyDescent="0.2">
      <c r="B28" s="30"/>
      <c r="C28" s="23" t="s">
        <v>67</v>
      </c>
      <c r="D28">
        <f>SUM(D22:D27)</f>
        <v>6135.37</v>
      </c>
      <c r="E28" s="31">
        <f>SUM(E22:E27)</f>
        <v>2900</v>
      </c>
    </row>
    <row r="29" spans="2:7" x14ac:dyDescent="0.2">
      <c r="B29" s="30"/>
      <c r="D29"/>
      <c r="E29" s="31"/>
    </row>
    <row r="30" spans="2:7" x14ac:dyDescent="0.2">
      <c r="B30" s="36" t="s">
        <v>17</v>
      </c>
      <c r="D30"/>
      <c r="E30" s="31"/>
    </row>
    <row r="31" spans="2:7" x14ac:dyDescent="0.2">
      <c r="B31" s="36"/>
      <c r="C31" t="s">
        <v>74</v>
      </c>
      <c r="D31">
        <v>2646.25</v>
      </c>
      <c r="E31" s="31">
        <v>1200</v>
      </c>
    </row>
    <row r="32" spans="2:7" x14ac:dyDescent="0.2">
      <c r="B32" s="30"/>
      <c r="C32" t="s">
        <v>18</v>
      </c>
      <c r="D32">
        <v>1179.75</v>
      </c>
      <c r="E32" s="31">
        <v>1000</v>
      </c>
    </row>
    <row r="33" spans="2:7" x14ac:dyDescent="0.2">
      <c r="B33" s="30"/>
      <c r="C33" t="s">
        <v>19</v>
      </c>
      <c r="D33">
        <v>-453.18</v>
      </c>
      <c r="E33" s="31">
        <v>0</v>
      </c>
      <c r="G33" t="s">
        <v>168</v>
      </c>
    </row>
    <row r="34" spans="2:7" x14ac:dyDescent="0.2">
      <c r="B34" s="30"/>
      <c r="C34" t="s">
        <v>20</v>
      </c>
      <c r="D34" s="69">
        <v>0</v>
      </c>
      <c r="E34" s="68">
        <v>500</v>
      </c>
    </row>
    <row r="35" spans="2:7" x14ac:dyDescent="0.2">
      <c r="B35" s="30"/>
      <c r="C35" s="23" t="s">
        <v>67</v>
      </c>
      <c r="D35">
        <f>SUM(D31:D34)</f>
        <v>3372.82</v>
      </c>
      <c r="E35" s="31">
        <f>SUM(E31:E34)</f>
        <v>2700</v>
      </c>
    </row>
    <row r="36" spans="2:7" x14ac:dyDescent="0.2">
      <c r="B36" s="30"/>
      <c r="D36"/>
      <c r="E36" s="31"/>
    </row>
    <row r="37" spans="2:7" x14ac:dyDescent="0.2">
      <c r="B37" s="36" t="s">
        <v>21</v>
      </c>
      <c r="D37"/>
      <c r="E37" s="31"/>
    </row>
    <row r="38" spans="2:7" x14ac:dyDescent="0.2">
      <c r="B38" s="30"/>
      <c r="C38" t="s">
        <v>22</v>
      </c>
      <c r="D38">
        <v>720</v>
      </c>
      <c r="E38" s="31">
        <v>2500</v>
      </c>
    </row>
    <row r="39" spans="2:7" x14ac:dyDescent="0.2">
      <c r="B39" s="30"/>
      <c r="C39" t="s">
        <v>23</v>
      </c>
      <c r="D39">
        <v>0</v>
      </c>
      <c r="E39" s="31">
        <v>2500</v>
      </c>
    </row>
    <row r="40" spans="2:7" x14ac:dyDescent="0.2">
      <c r="B40" s="30"/>
      <c r="C40" t="s">
        <v>24</v>
      </c>
      <c r="D40" s="69">
        <v>1000</v>
      </c>
      <c r="E40" s="68">
        <v>700</v>
      </c>
    </row>
    <row r="41" spans="2:7" x14ac:dyDescent="0.2">
      <c r="B41" s="30"/>
      <c r="C41" s="23" t="s">
        <v>67</v>
      </c>
      <c r="D41">
        <f>SUM(D38:D40)</f>
        <v>1720</v>
      </c>
      <c r="E41" s="31">
        <f>SUM(E38:E40)</f>
        <v>5700</v>
      </c>
    </row>
    <row r="42" spans="2:7" x14ac:dyDescent="0.2">
      <c r="B42" s="30"/>
      <c r="D42"/>
      <c r="E42" s="31"/>
    </row>
    <row r="43" spans="2:7" x14ac:dyDescent="0.2">
      <c r="B43" s="30"/>
      <c r="D43"/>
      <c r="E43" s="31"/>
    </row>
    <row r="44" spans="2:7" x14ac:dyDescent="0.2">
      <c r="B44" s="36" t="s">
        <v>25</v>
      </c>
      <c r="D44">
        <v>2265.33</v>
      </c>
      <c r="E44" s="31">
        <v>490</v>
      </c>
    </row>
    <row r="45" spans="2:7" x14ac:dyDescent="0.2">
      <c r="B45" s="36"/>
      <c r="E45" s="31"/>
    </row>
    <row r="46" spans="2:7" ht="16" thickBot="1" x14ac:dyDescent="0.25">
      <c r="B46" s="32"/>
      <c r="C46" s="34" t="s">
        <v>5</v>
      </c>
      <c r="D46" s="34">
        <f>D18+D28+D35+D41+D44</f>
        <v>15692.55</v>
      </c>
      <c r="E46" s="35">
        <f>E18+E28+E35+E41+E44</f>
        <v>14490</v>
      </c>
    </row>
    <row r="48" spans="2:7" x14ac:dyDescent="0.2">
      <c r="C48" s="1" t="s">
        <v>26</v>
      </c>
      <c r="D48" s="22">
        <f>D9</f>
        <v>17520</v>
      </c>
      <c r="E48" s="22">
        <f>E9</f>
        <v>14490</v>
      </c>
    </row>
    <row r="49" spans="2:5" ht="16" thickBot="1" x14ac:dyDescent="0.25">
      <c r="C49" s="1" t="s">
        <v>27</v>
      </c>
      <c r="D49" s="26">
        <f>D46</f>
        <v>15692.55</v>
      </c>
      <c r="E49" s="26">
        <f>E46</f>
        <v>14490</v>
      </c>
    </row>
    <row r="50" spans="2:5" ht="16" thickTop="1" x14ac:dyDescent="0.2">
      <c r="C50" s="1" t="s">
        <v>28</v>
      </c>
      <c r="D50" s="23">
        <f>D48-D49</f>
        <v>1827.4500000000007</v>
      </c>
      <c r="E50" s="23">
        <f>E9-E46</f>
        <v>0</v>
      </c>
    </row>
    <row r="52" spans="2:5" s="22" customFormat="1" x14ac:dyDescent="0.2">
      <c r="B52" s="2"/>
      <c r="C52" s="3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5C7C2-F6E4-4D9F-A9DF-F658CC024A96}">
  <dimension ref="A1:F207"/>
  <sheetViews>
    <sheetView tabSelected="1" topLeftCell="A170" zoomScaleNormal="100" workbookViewId="0">
      <selection activeCell="C214" sqref="C214"/>
    </sheetView>
  </sheetViews>
  <sheetFormatPr baseColWidth="10" defaultColWidth="8.83203125" defaultRowHeight="15" x14ac:dyDescent="0.2"/>
  <cols>
    <col min="1" max="1" width="8.83203125" style="3"/>
    <col min="2" max="2" width="38.33203125" style="3" customWidth="1"/>
    <col min="3" max="3" width="9.5" style="3" bestFit="1" customWidth="1"/>
    <col min="4" max="4" width="65.33203125" style="3" customWidth="1"/>
    <col min="5" max="5" width="6.5" style="3" customWidth="1"/>
    <col min="6" max="6" width="22.6640625" style="3" customWidth="1"/>
    <col min="7" max="16384" width="8.83203125" style="3"/>
  </cols>
  <sheetData>
    <row r="1" spans="2:4" ht="16" thickBot="1" x14ac:dyDescent="0.25"/>
    <row r="2" spans="2:4" x14ac:dyDescent="0.2">
      <c r="B2" s="9" t="s">
        <v>51</v>
      </c>
      <c r="C2" s="11"/>
    </row>
    <row r="3" spans="2:4" x14ac:dyDescent="0.2">
      <c r="B3" s="17" t="s">
        <v>75</v>
      </c>
      <c r="C3" s="5">
        <v>16922.88</v>
      </c>
    </row>
    <row r="4" spans="2:4" x14ac:dyDescent="0.2">
      <c r="B4" s="17" t="s">
        <v>52</v>
      </c>
      <c r="C4" s="5">
        <v>5372.5</v>
      </c>
    </row>
    <row r="5" spans="2:4" x14ac:dyDescent="0.2">
      <c r="B5" s="17" t="s">
        <v>53</v>
      </c>
      <c r="C5" s="5">
        <v>21493.08</v>
      </c>
      <c r="D5" s="3" t="s">
        <v>76</v>
      </c>
    </row>
    <row r="6" spans="2:4" ht="16" thickBot="1" x14ac:dyDescent="0.25">
      <c r="B6" s="6" t="s">
        <v>77</v>
      </c>
      <c r="C6" s="21">
        <v>802.3</v>
      </c>
    </row>
    <row r="7" spans="2:4" ht="16" thickBot="1" x14ac:dyDescent="0.25">
      <c r="B7" s="15"/>
      <c r="C7" s="15"/>
    </row>
    <row r="8" spans="2:4" x14ac:dyDescent="0.2">
      <c r="B8" s="9" t="s">
        <v>64</v>
      </c>
      <c r="C8" s="10"/>
      <c r="D8" s="11"/>
    </row>
    <row r="9" spans="2:4" x14ac:dyDescent="0.2">
      <c r="B9" s="19" t="s">
        <v>30</v>
      </c>
      <c r="D9" s="5"/>
    </row>
    <row r="10" spans="2:4" x14ac:dyDescent="0.2">
      <c r="B10" s="14" t="s">
        <v>55</v>
      </c>
      <c r="C10" s="15" t="s">
        <v>56</v>
      </c>
      <c r="D10" s="16" t="s">
        <v>57</v>
      </c>
    </row>
    <row r="11" spans="2:4" x14ac:dyDescent="0.2">
      <c r="B11" s="4">
        <v>45330</v>
      </c>
      <c r="C11" s="3">
        <v>2800</v>
      </c>
      <c r="D11" s="60" t="s">
        <v>109</v>
      </c>
    </row>
    <row r="12" spans="2:4" x14ac:dyDescent="0.2">
      <c r="B12" s="17"/>
      <c r="D12" s="5"/>
    </row>
    <row r="13" spans="2:4" x14ac:dyDescent="0.2">
      <c r="B13" s="19" t="s">
        <v>31</v>
      </c>
      <c r="D13" s="5"/>
    </row>
    <row r="14" spans="2:4" x14ac:dyDescent="0.2">
      <c r="B14" s="14" t="s">
        <v>55</v>
      </c>
      <c r="C14" s="15" t="s">
        <v>56</v>
      </c>
      <c r="D14" s="16" t="s">
        <v>57</v>
      </c>
    </row>
    <row r="15" spans="2:4" x14ac:dyDescent="0.2">
      <c r="B15" s="4">
        <v>45369</v>
      </c>
      <c r="C15" s="3">
        <v>6080</v>
      </c>
      <c r="D15" s="60" t="s">
        <v>110</v>
      </c>
    </row>
    <row r="16" spans="2:4" x14ac:dyDescent="0.2">
      <c r="B16" s="17"/>
      <c r="D16" s="5"/>
    </row>
    <row r="17" spans="2:4" x14ac:dyDescent="0.2">
      <c r="B17" s="19" t="s">
        <v>65</v>
      </c>
      <c r="D17" s="5"/>
    </row>
    <row r="18" spans="2:4" x14ac:dyDescent="0.2">
      <c r="B18" s="14" t="s">
        <v>55</v>
      </c>
      <c r="C18" s="15" t="s">
        <v>56</v>
      </c>
      <c r="D18" s="16" t="s">
        <v>57</v>
      </c>
    </row>
    <row r="19" spans="2:4" x14ac:dyDescent="0.2">
      <c r="B19" s="4">
        <v>45350</v>
      </c>
      <c r="C19" s="3">
        <v>8640</v>
      </c>
      <c r="D19" s="60" t="s">
        <v>111</v>
      </c>
    </row>
    <row r="20" spans="2:4" x14ac:dyDescent="0.2">
      <c r="B20" s="4"/>
      <c r="D20" s="5"/>
    </row>
    <row r="21" spans="2:4" ht="16" thickBot="1" x14ac:dyDescent="0.25">
      <c r="B21" s="6" t="s">
        <v>5</v>
      </c>
      <c r="C21" s="13">
        <f>SUM(C11,C15,C19)</f>
        <v>17520</v>
      </c>
      <c r="D21" s="8"/>
    </row>
    <row r="22" spans="2:4" ht="16" thickBot="1" x14ac:dyDescent="0.25">
      <c r="B22" s="15"/>
      <c r="C22" s="15"/>
    </row>
    <row r="23" spans="2:4" x14ac:dyDescent="0.2">
      <c r="B23" s="9" t="s">
        <v>54</v>
      </c>
      <c r="C23" s="10"/>
      <c r="D23" s="11"/>
    </row>
    <row r="24" spans="2:4" x14ac:dyDescent="0.2">
      <c r="B24" s="14" t="s">
        <v>55</v>
      </c>
      <c r="C24" s="15" t="s">
        <v>56</v>
      </c>
      <c r="D24" s="62" t="s">
        <v>149</v>
      </c>
    </row>
    <row r="25" spans="2:4" x14ac:dyDescent="0.2">
      <c r="B25" s="4">
        <v>44952</v>
      </c>
      <c r="C25" s="3">
        <v>21.9</v>
      </c>
      <c r="D25" s="5">
        <v>2010621229</v>
      </c>
    </row>
    <row r="26" spans="2:4" x14ac:dyDescent="0.2">
      <c r="B26" s="4">
        <v>44983</v>
      </c>
      <c r="C26" s="3">
        <v>20.81</v>
      </c>
      <c r="D26" s="5">
        <v>2025863602</v>
      </c>
    </row>
    <row r="27" spans="2:4" x14ac:dyDescent="0.2">
      <c r="B27" s="4">
        <v>45011</v>
      </c>
      <c r="C27" s="3">
        <v>20.16</v>
      </c>
      <c r="D27" s="5">
        <v>2041108905</v>
      </c>
    </row>
    <row r="28" spans="2:4" x14ac:dyDescent="0.2">
      <c r="B28" s="4">
        <v>45041</v>
      </c>
      <c r="C28" s="3">
        <v>27.45</v>
      </c>
      <c r="D28" s="5">
        <v>2056293174</v>
      </c>
    </row>
    <row r="29" spans="2:4" x14ac:dyDescent="0.2">
      <c r="B29" s="4">
        <v>45072</v>
      </c>
      <c r="C29" s="3">
        <v>25.36</v>
      </c>
      <c r="D29" s="5">
        <v>2071632229</v>
      </c>
    </row>
    <row r="30" spans="2:4" x14ac:dyDescent="0.2">
      <c r="B30" s="4">
        <v>45103</v>
      </c>
      <c r="C30" s="3">
        <v>25.05</v>
      </c>
      <c r="D30" s="5">
        <v>2086955349</v>
      </c>
    </row>
    <row r="31" spans="2:4" x14ac:dyDescent="0.2">
      <c r="B31" s="4">
        <v>45133</v>
      </c>
      <c r="C31" s="3">
        <v>19.940000000000001</v>
      </c>
      <c r="D31" s="5">
        <v>2102107933</v>
      </c>
    </row>
    <row r="32" spans="2:4" x14ac:dyDescent="0.2">
      <c r="B32" s="4">
        <v>45164</v>
      </c>
      <c r="C32" s="3">
        <v>19.72</v>
      </c>
      <c r="D32" s="5">
        <v>2117320821</v>
      </c>
    </row>
    <row r="33" spans="2:6" x14ac:dyDescent="0.2">
      <c r="B33" s="4">
        <v>45195</v>
      </c>
      <c r="C33" s="3">
        <v>19.29</v>
      </c>
      <c r="D33" s="5">
        <v>2132223911</v>
      </c>
    </row>
    <row r="34" spans="2:6" x14ac:dyDescent="0.2">
      <c r="B34" s="4">
        <v>45225</v>
      </c>
      <c r="C34" s="3">
        <v>19.29</v>
      </c>
      <c r="D34" s="5">
        <v>2140421049</v>
      </c>
    </row>
    <row r="35" spans="2:6" x14ac:dyDescent="0.2">
      <c r="B35" s="4">
        <v>45256</v>
      </c>
      <c r="C35" s="3">
        <v>21.99</v>
      </c>
      <c r="D35" s="5">
        <v>2148665578</v>
      </c>
    </row>
    <row r="36" spans="2:6" x14ac:dyDescent="0.2">
      <c r="B36" s="4">
        <v>45286</v>
      </c>
      <c r="C36" s="3">
        <v>21.22</v>
      </c>
      <c r="D36" s="5">
        <v>2156901634</v>
      </c>
    </row>
    <row r="37" spans="2:6" ht="16" thickBot="1" x14ac:dyDescent="0.25">
      <c r="B37" s="6" t="s">
        <v>5</v>
      </c>
      <c r="C37" s="7">
        <f>SUM(C25:C36)</f>
        <v>262.17999999999995</v>
      </c>
      <c r="D37" s="8"/>
    </row>
    <row r="38" spans="2:6" ht="16" thickBot="1" x14ac:dyDescent="0.25">
      <c r="B38" s="15"/>
      <c r="C38" s="15"/>
    </row>
    <row r="39" spans="2:6" x14ac:dyDescent="0.2">
      <c r="B39" s="9" t="s">
        <v>78</v>
      </c>
      <c r="C39" s="10"/>
      <c r="D39" s="11"/>
    </row>
    <row r="40" spans="2:6" x14ac:dyDescent="0.2">
      <c r="B40" s="14" t="s">
        <v>55</v>
      </c>
      <c r="C40" s="15" t="s">
        <v>56</v>
      </c>
      <c r="D40" s="16" t="s">
        <v>57</v>
      </c>
    </row>
    <row r="41" spans="2:6" x14ac:dyDescent="0.2">
      <c r="B41" s="4">
        <v>44944</v>
      </c>
      <c r="C41" s="3">
        <v>11.5</v>
      </c>
      <c r="D41" s="61">
        <v>63906534</v>
      </c>
      <c r="F41" t="s">
        <v>79</v>
      </c>
    </row>
    <row r="42" spans="2:6" x14ac:dyDescent="0.2">
      <c r="B42" s="4">
        <v>44972</v>
      </c>
      <c r="C42" s="3">
        <v>11.5</v>
      </c>
      <c r="D42" s="61">
        <v>63986040</v>
      </c>
    </row>
    <row r="43" spans="2:6" x14ac:dyDescent="0.2">
      <c r="B43" s="4">
        <v>45002</v>
      </c>
      <c r="C43" s="3">
        <v>11.5</v>
      </c>
      <c r="D43" s="61">
        <v>64066369</v>
      </c>
    </row>
    <row r="44" spans="2:6" x14ac:dyDescent="0.2">
      <c r="B44" s="4">
        <v>45033</v>
      </c>
      <c r="C44" s="3">
        <v>11.5</v>
      </c>
      <c r="D44" s="61">
        <v>64149219</v>
      </c>
    </row>
    <row r="45" spans="2:6" x14ac:dyDescent="0.2">
      <c r="B45" s="4">
        <v>45063</v>
      </c>
      <c r="C45" s="3">
        <v>11.5</v>
      </c>
      <c r="D45" s="61">
        <v>64233874</v>
      </c>
    </row>
    <row r="46" spans="2:6" x14ac:dyDescent="0.2">
      <c r="B46" s="4">
        <v>45096</v>
      </c>
      <c r="C46" s="3">
        <v>11.5</v>
      </c>
      <c r="D46" s="61">
        <v>64318472</v>
      </c>
    </row>
    <row r="47" spans="2:6" x14ac:dyDescent="0.2">
      <c r="B47" s="4">
        <v>45124</v>
      </c>
      <c r="C47" s="3">
        <v>11.5</v>
      </c>
      <c r="D47" s="61">
        <v>64404665</v>
      </c>
    </row>
    <row r="48" spans="2:6" x14ac:dyDescent="0.2">
      <c r="B48" s="4">
        <v>45155</v>
      </c>
      <c r="C48" s="3">
        <v>11.5</v>
      </c>
      <c r="D48" s="61">
        <v>64491999</v>
      </c>
    </row>
    <row r="49" spans="2:6" x14ac:dyDescent="0.2">
      <c r="B49" s="4">
        <v>45188</v>
      </c>
      <c r="C49" s="3">
        <v>11.5</v>
      </c>
      <c r="D49" s="61">
        <v>64579362</v>
      </c>
    </row>
    <row r="50" spans="2:6" ht="16" thickBot="1" x14ac:dyDescent="0.25">
      <c r="B50" s="6" t="s">
        <v>5</v>
      </c>
      <c r="C50" s="7">
        <f>SUM(C41:C49)</f>
        <v>103.5</v>
      </c>
      <c r="D50" s="8"/>
    </row>
    <row r="51" spans="2:6" ht="16" thickBot="1" x14ac:dyDescent="0.25">
      <c r="B51" s="15"/>
      <c r="C51" s="15"/>
    </row>
    <row r="52" spans="2:6" x14ac:dyDescent="0.2">
      <c r="B52" s="9" t="s">
        <v>50</v>
      </c>
      <c r="C52" s="10"/>
      <c r="D52" s="11"/>
    </row>
    <row r="53" spans="2:6" ht="16" thickBot="1" x14ac:dyDescent="0.25">
      <c r="B53" s="12" t="s">
        <v>71</v>
      </c>
      <c r="C53" s="13" t="s">
        <v>71</v>
      </c>
      <c r="D53" s="8" t="s">
        <v>71</v>
      </c>
      <c r="F53" s="3" t="s">
        <v>108</v>
      </c>
    </row>
    <row r="54" spans="2:6" ht="16" thickBot="1" x14ac:dyDescent="0.25">
      <c r="B54" s="15"/>
      <c r="C54" s="15"/>
    </row>
    <row r="55" spans="2:6" x14ac:dyDescent="0.2">
      <c r="B55" s="9" t="s">
        <v>58</v>
      </c>
      <c r="C55" s="10"/>
      <c r="D55" s="11"/>
    </row>
    <row r="56" spans="2:6" x14ac:dyDescent="0.2">
      <c r="B56" s="14" t="s">
        <v>55</v>
      </c>
      <c r="C56" s="15" t="s">
        <v>56</v>
      </c>
      <c r="D56" s="16" t="s">
        <v>57</v>
      </c>
    </row>
    <row r="57" spans="2:6" x14ac:dyDescent="0.2">
      <c r="B57" s="4">
        <v>44961</v>
      </c>
      <c r="C57" s="3">
        <v>135.96</v>
      </c>
      <c r="D57" s="61" t="s">
        <v>112</v>
      </c>
    </row>
    <row r="58" spans="2:6" x14ac:dyDescent="0.2">
      <c r="B58" s="4">
        <v>44980</v>
      </c>
      <c r="C58" s="3">
        <v>135.96</v>
      </c>
      <c r="D58" s="61" t="s">
        <v>113</v>
      </c>
    </row>
    <row r="59" spans="2:6" x14ac:dyDescent="0.2">
      <c r="B59" s="4">
        <v>45017</v>
      </c>
      <c r="C59" s="3">
        <v>135.96</v>
      </c>
      <c r="D59" s="61" t="s">
        <v>114</v>
      </c>
    </row>
    <row r="60" spans="2:6" x14ac:dyDescent="0.2">
      <c r="B60" s="4">
        <v>45029</v>
      </c>
      <c r="C60" s="3">
        <v>135.96</v>
      </c>
      <c r="D60" s="61" t="s">
        <v>115</v>
      </c>
    </row>
    <row r="61" spans="2:6" x14ac:dyDescent="0.2">
      <c r="B61" s="4">
        <v>45057</v>
      </c>
      <c r="C61" s="3">
        <v>135.96</v>
      </c>
      <c r="D61" s="61" t="s">
        <v>116</v>
      </c>
    </row>
    <row r="62" spans="2:6" x14ac:dyDescent="0.2">
      <c r="B62" s="4">
        <v>45082</v>
      </c>
      <c r="C62" s="3">
        <v>135.96</v>
      </c>
      <c r="D62" s="61" t="s">
        <v>117</v>
      </c>
    </row>
    <row r="63" spans="2:6" x14ac:dyDescent="0.2">
      <c r="B63" s="4">
        <v>45125</v>
      </c>
      <c r="C63" s="3">
        <v>135.96</v>
      </c>
      <c r="D63" s="61" t="s">
        <v>118</v>
      </c>
    </row>
    <row r="64" spans="2:6" x14ac:dyDescent="0.2">
      <c r="B64" s="4">
        <v>45205</v>
      </c>
      <c r="C64" s="3">
        <v>271.92</v>
      </c>
      <c r="D64" s="61" t="s">
        <v>119</v>
      </c>
    </row>
    <row r="65" spans="2:6" x14ac:dyDescent="0.2">
      <c r="B65" s="4">
        <v>45205</v>
      </c>
      <c r="C65" s="3">
        <v>135.96</v>
      </c>
      <c r="D65" s="61" t="s">
        <v>120</v>
      </c>
    </row>
    <row r="66" spans="2:6" x14ac:dyDescent="0.2">
      <c r="B66" s="4">
        <v>45244</v>
      </c>
      <c r="C66" s="3">
        <v>135.96</v>
      </c>
      <c r="D66" s="61" t="s">
        <v>121</v>
      </c>
    </row>
    <row r="67" spans="2:6" x14ac:dyDescent="0.2">
      <c r="B67" s="4">
        <v>45278</v>
      </c>
      <c r="C67" s="3">
        <v>135.96</v>
      </c>
      <c r="D67" s="61" t="s">
        <v>122</v>
      </c>
    </row>
    <row r="68" spans="2:6" x14ac:dyDescent="0.2">
      <c r="B68" s="14" t="s">
        <v>5</v>
      </c>
      <c r="C68" s="15">
        <f>SUM(C57:C67)</f>
        <v>1631.5200000000002</v>
      </c>
      <c r="D68" s="5"/>
    </row>
    <row r="69" spans="2:6" x14ac:dyDescent="0.2">
      <c r="B69" s="4"/>
      <c r="D69" s="5"/>
    </row>
    <row r="70" spans="2:6" x14ac:dyDescent="0.2">
      <c r="B70" s="67" t="s">
        <v>140</v>
      </c>
      <c r="D70" s="5"/>
    </row>
    <row r="71" spans="2:6" x14ac:dyDescent="0.2">
      <c r="B71" s="4">
        <v>44901</v>
      </c>
      <c r="C71" s="66">
        <v>201.83</v>
      </c>
      <c r="D71" s="61" t="s">
        <v>139</v>
      </c>
    </row>
    <row r="72" spans="2:6" x14ac:dyDescent="0.2">
      <c r="B72" s="4"/>
      <c r="D72" s="5"/>
    </row>
    <row r="73" spans="2:6" ht="16" thickBot="1" x14ac:dyDescent="0.25">
      <c r="B73" s="6" t="s">
        <v>5</v>
      </c>
      <c r="C73" s="65">
        <f>SUM(C68+C71)</f>
        <v>1833.3500000000001</v>
      </c>
      <c r="D73" s="8"/>
    </row>
    <row r="74" spans="2:6" ht="16" thickBot="1" x14ac:dyDescent="0.25"/>
    <row r="75" spans="2:6" x14ac:dyDescent="0.2">
      <c r="B75" s="9" t="s">
        <v>63</v>
      </c>
      <c r="C75" s="10"/>
      <c r="D75" s="11"/>
    </row>
    <row r="76" spans="2:6" x14ac:dyDescent="0.2">
      <c r="B76" s="14" t="s">
        <v>55</v>
      </c>
      <c r="C76" s="15" t="s">
        <v>56</v>
      </c>
      <c r="D76" s="16" t="s">
        <v>57</v>
      </c>
    </row>
    <row r="77" spans="2:6" x14ac:dyDescent="0.2">
      <c r="B77" s="4">
        <v>45029</v>
      </c>
      <c r="C77" s="3">
        <v>81</v>
      </c>
      <c r="D77" s="61" t="s">
        <v>147</v>
      </c>
      <c r="F77" s="3" t="s">
        <v>124</v>
      </c>
    </row>
    <row r="78" spans="2:6" x14ac:dyDescent="0.2">
      <c r="B78" s="4">
        <v>45029</v>
      </c>
      <c r="C78" s="3">
        <v>81</v>
      </c>
      <c r="D78" s="61" t="s">
        <v>148</v>
      </c>
      <c r="F78" s="3" t="s">
        <v>123</v>
      </c>
    </row>
    <row r="79" spans="2:6" x14ac:dyDescent="0.2">
      <c r="B79" s="4">
        <v>45029</v>
      </c>
      <c r="C79" s="3">
        <v>71.849999999999994</v>
      </c>
      <c r="D79" s="63" t="s">
        <v>125</v>
      </c>
      <c r="F79" s="3" t="s">
        <v>83</v>
      </c>
    </row>
    <row r="80" spans="2:6" x14ac:dyDescent="0.2">
      <c r="B80" s="4">
        <v>45029</v>
      </c>
      <c r="C80" s="3">
        <v>21.95</v>
      </c>
      <c r="D80" s="63" t="s">
        <v>125</v>
      </c>
      <c r="F80" s="3" t="s">
        <v>84</v>
      </c>
    </row>
    <row r="81" spans="2:6" x14ac:dyDescent="0.2">
      <c r="B81" s="4">
        <v>45029</v>
      </c>
      <c r="C81" s="3">
        <v>2418.21</v>
      </c>
      <c r="D81" s="61" t="s">
        <v>85</v>
      </c>
    </row>
    <row r="82" spans="2:6" x14ac:dyDescent="0.2">
      <c r="B82" s="4">
        <v>45029</v>
      </c>
      <c r="C82" s="3">
        <v>67.64</v>
      </c>
      <c r="D82" s="61" t="s">
        <v>126</v>
      </c>
    </row>
    <row r="83" spans="2:6" x14ac:dyDescent="0.2">
      <c r="B83" s="4">
        <v>45064</v>
      </c>
      <c r="C83" s="3">
        <v>55.65</v>
      </c>
      <c r="D83" s="61" t="s">
        <v>146</v>
      </c>
      <c r="F83" s="3" t="s">
        <v>86</v>
      </c>
    </row>
    <row r="84" spans="2:6" ht="16" thickBot="1" x14ac:dyDescent="0.25">
      <c r="B84" s="20" t="s">
        <v>5</v>
      </c>
      <c r="C84" s="7">
        <f>SUM(C77:C83)</f>
        <v>2797.3</v>
      </c>
      <c r="D84" s="8"/>
    </row>
    <row r="85" spans="2:6" ht="16" thickBot="1" x14ac:dyDescent="0.25"/>
    <row r="86" spans="2:6" x14ac:dyDescent="0.2">
      <c r="B86" s="9" t="s">
        <v>87</v>
      </c>
      <c r="C86" s="10"/>
      <c r="D86" s="11"/>
    </row>
    <row r="87" spans="2:6" x14ac:dyDescent="0.2">
      <c r="B87" s="14" t="s">
        <v>55</v>
      </c>
      <c r="C87" s="15" t="s">
        <v>56</v>
      </c>
      <c r="D87" s="16" t="s">
        <v>57</v>
      </c>
    </row>
    <row r="88" spans="2:6" x14ac:dyDescent="0.2">
      <c r="B88" s="4">
        <v>45205</v>
      </c>
      <c r="C88" s="3">
        <v>159</v>
      </c>
      <c r="D88" s="61" t="s">
        <v>127</v>
      </c>
      <c r="F88" s="3" t="s">
        <v>89</v>
      </c>
    </row>
    <row r="89" spans="2:6" x14ac:dyDescent="0.2">
      <c r="B89" s="4">
        <v>45275</v>
      </c>
      <c r="C89" s="3">
        <v>59.78</v>
      </c>
      <c r="D89" s="61" t="s">
        <v>91</v>
      </c>
    </row>
    <row r="90" spans="2:6" x14ac:dyDescent="0.2">
      <c r="B90" s="4">
        <v>45278</v>
      </c>
      <c r="C90" s="3">
        <v>375</v>
      </c>
      <c r="D90" s="61" t="s">
        <v>128</v>
      </c>
      <c r="F90" s="3" t="s">
        <v>129</v>
      </c>
    </row>
    <row r="91" spans="2:6" x14ac:dyDescent="0.2">
      <c r="B91" s="4">
        <v>45278</v>
      </c>
      <c r="C91" s="3">
        <v>22.05</v>
      </c>
      <c r="D91" s="61" t="s">
        <v>130</v>
      </c>
    </row>
    <row r="92" spans="2:6" x14ac:dyDescent="0.2">
      <c r="B92" s="4">
        <v>45278</v>
      </c>
      <c r="C92" s="3">
        <v>2653.9</v>
      </c>
      <c r="D92" s="61" t="s">
        <v>93</v>
      </c>
    </row>
    <row r="93" spans="2:6" x14ac:dyDescent="0.2">
      <c r="B93" s="4">
        <v>45308</v>
      </c>
      <c r="C93" s="3">
        <v>26.45</v>
      </c>
      <c r="D93" s="61" t="s">
        <v>95</v>
      </c>
    </row>
    <row r="94" spans="2:6" ht="16" thickBot="1" x14ac:dyDescent="0.25">
      <c r="B94" s="6" t="s">
        <v>5</v>
      </c>
      <c r="C94" s="7">
        <f>SUM(C88:C93)</f>
        <v>3296.18</v>
      </c>
      <c r="D94" s="8"/>
    </row>
    <row r="95" spans="2:6" ht="16" thickBot="1" x14ac:dyDescent="0.25">
      <c r="B95" s="15"/>
      <c r="C95" s="15"/>
    </row>
    <row r="96" spans="2:6" x14ac:dyDescent="0.2">
      <c r="B96" s="70" t="s">
        <v>150</v>
      </c>
      <c r="C96" s="71"/>
      <c r="D96" s="72"/>
    </row>
    <row r="97" spans="2:6" x14ac:dyDescent="0.2">
      <c r="B97" s="73" t="s">
        <v>88</v>
      </c>
      <c r="C97" s="74"/>
      <c r="D97" s="75"/>
    </row>
    <row r="98" spans="2:6" x14ac:dyDescent="0.2">
      <c r="B98" s="76" t="s">
        <v>90</v>
      </c>
      <c r="C98" s="74">
        <v>1353.9</v>
      </c>
      <c r="D98" s="75"/>
    </row>
    <row r="99" spans="2:6" x14ac:dyDescent="0.2">
      <c r="B99" s="76" t="s">
        <v>92</v>
      </c>
      <c r="C99" s="74">
        <v>1300</v>
      </c>
      <c r="D99" s="75"/>
    </row>
    <row r="100" spans="2:6" x14ac:dyDescent="0.2">
      <c r="B100" s="77" t="s">
        <v>67</v>
      </c>
      <c r="C100" s="74">
        <f>SUM(C98:C99)</f>
        <v>2653.9</v>
      </c>
      <c r="D100" s="75"/>
    </row>
    <row r="101" spans="2:6" x14ac:dyDescent="0.2">
      <c r="B101" s="76"/>
      <c r="C101" s="74"/>
      <c r="D101" s="75"/>
    </row>
    <row r="102" spans="2:6" x14ac:dyDescent="0.2">
      <c r="B102" s="73" t="s">
        <v>94</v>
      </c>
      <c r="C102" s="74"/>
      <c r="D102" s="75"/>
    </row>
    <row r="103" spans="2:6" x14ac:dyDescent="0.2">
      <c r="B103" s="76" t="s">
        <v>96</v>
      </c>
      <c r="C103" s="74">
        <v>105.25</v>
      </c>
      <c r="D103" s="75"/>
    </row>
    <row r="104" spans="2:6" x14ac:dyDescent="0.2">
      <c r="B104" s="76" t="s">
        <v>97</v>
      </c>
      <c r="C104" s="74">
        <v>675</v>
      </c>
      <c r="D104" s="75"/>
    </row>
    <row r="105" spans="2:6" x14ac:dyDescent="0.2">
      <c r="B105" s="76" t="s">
        <v>92</v>
      </c>
      <c r="C105" s="74">
        <v>1416</v>
      </c>
      <c r="D105" s="75"/>
    </row>
    <row r="106" spans="2:6" x14ac:dyDescent="0.2">
      <c r="B106" s="76" t="s">
        <v>99</v>
      </c>
      <c r="C106" s="74">
        <v>450</v>
      </c>
      <c r="D106" s="75"/>
    </row>
    <row r="107" spans="2:6" ht="16" thickBot="1" x14ac:dyDescent="0.25">
      <c r="B107" s="78" t="s">
        <v>67</v>
      </c>
      <c r="C107" s="79">
        <f>SUM(C103:C106)</f>
        <v>2646.25</v>
      </c>
      <c r="D107" s="80"/>
    </row>
    <row r="108" spans="2:6" ht="16" thickBot="1" x14ac:dyDescent="0.25">
      <c r="F108" s="15"/>
    </row>
    <row r="109" spans="2:6" x14ac:dyDescent="0.2">
      <c r="B109" s="9" t="s">
        <v>14</v>
      </c>
      <c r="C109" s="10"/>
      <c r="D109" s="11"/>
      <c r="F109" s="15"/>
    </row>
    <row r="110" spans="2:6" x14ac:dyDescent="0.2">
      <c r="B110" s="14" t="s">
        <v>55</v>
      </c>
      <c r="C110" s="15" t="s">
        <v>56</v>
      </c>
      <c r="D110" s="16" t="s">
        <v>57</v>
      </c>
      <c r="F110" s="15"/>
    </row>
    <row r="111" spans="2:6" x14ac:dyDescent="0.2">
      <c r="B111" s="4">
        <v>45278</v>
      </c>
      <c r="C111" s="3">
        <v>19.739999999999998</v>
      </c>
      <c r="D111" s="61" t="s">
        <v>130</v>
      </c>
      <c r="F111" s="3" t="s">
        <v>131</v>
      </c>
    </row>
    <row r="112" spans="2:6" x14ac:dyDescent="0.2">
      <c r="B112" s="4">
        <v>45308</v>
      </c>
      <c r="C112" s="3">
        <v>22.15</v>
      </c>
      <c r="D112" s="61" t="s">
        <v>100</v>
      </c>
      <c r="F112" s="15"/>
    </row>
    <row r="113" spans="2:6" ht="16" thickBot="1" x14ac:dyDescent="0.25">
      <c r="B113" s="6" t="s">
        <v>5</v>
      </c>
      <c r="C113" s="7">
        <f>SUM(C111:C112)</f>
        <v>41.89</v>
      </c>
      <c r="D113" s="8"/>
      <c r="F113" s="15"/>
    </row>
    <row r="114" spans="2:6" ht="16" thickBot="1" x14ac:dyDescent="0.25">
      <c r="F114" s="15"/>
    </row>
    <row r="115" spans="2:6" x14ac:dyDescent="0.2">
      <c r="B115" s="58" t="s">
        <v>98</v>
      </c>
      <c r="C115" s="59"/>
      <c r="D115" s="11"/>
    </row>
    <row r="116" spans="2:6" x14ac:dyDescent="0.2">
      <c r="B116" s="14" t="s">
        <v>55</v>
      </c>
      <c r="C116" s="15" t="s">
        <v>56</v>
      </c>
      <c r="D116" s="5" t="s">
        <v>57</v>
      </c>
    </row>
    <row r="117" spans="2:6" ht="16" thickBot="1" x14ac:dyDescent="0.25">
      <c r="B117" s="12">
        <v>45278</v>
      </c>
      <c r="C117" s="13">
        <v>2645.25</v>
      </c>
      <c r="D117" s="64" t="s">
        <v>93</v>
      </c>
      <c r="F117" s="3" t="s">
        <v>131</v>
      </c>
    </row>
    <row r="118" spans="2:6" ht="16" thickBot="1" x14ac:dyDescent="0.25"/>
    <row r="119" spans="2:6" x14ac:dyDescent="0.2">
      <c r="B119" s="9" t="s">
        <v>18</v>
      </c>
      <c r="C119" s="10"/>
      <c r="D119" s="11"/>
    </row>
    <row r="120" spans="2:6" x14ac:dyDescent="0.2">
      <c r="B120" s="14" t="s">
        <v>55</v>
      </c>
      <c r="C120" s="15" t="s">
        <v>56</v>
      </c>
      <c r="D120" s="16" t="s">
        <v>57</v>
      </c>
    </row>
    <row r="121" spans="2:6" ht="16" thickBot="1" x14ac:dyDescent="0.25">
      <c r="B121" s="12">
        <v>45244</v>
      </c>
      <c r="C121" s="13">
        <v>1179.75</v>
      </c>
      <c r="D121" s="64">
        <v>202301003</v>
      </c>
    </row>
    <row r="122" spans="2:6" ht="16" thickBot="1" x14ac:dyDescent="0.25"/>
    <row r="123" spans="2:6" x14ac:dyDescent="0.2">
      <c r="B123" s="9" t="s">
        <v>80</v>
      </c>
      <c r="C123" s="10"/>
      <c r="D123" s="11"/>
    </row>
    <row r="124" spans="2:6" x14ac:dyDescent="0.2">
      <c r="B124" s="19" t="s">
        <v>59</v>
      </c>
      <c r="D124" s="5"/>
    </row>
    <row r="125" spans="2:6" x14ac:dyDescent="0.2">
      <c r="B125" s="14" t="s">
        <v>55</v>
      </c>
      <c r="C125" s="15" t="s">
        <v>56</v>
      </c>
      <c r="D125" s="16" t="s">
        <v>57</v>
      </c>
    </row>
    <row r="126" spans="2:6" x14ac:dyDescent="0.2">
      <c r="B126" s="17" t="s">
        <v>81</v>
      </c>
      <c r="C126" s="3">
        <f>55*7.5</f>
        <v>412.5</v>
      </c>
      <c r="D126" s="5" t="s">
        <v>132</v>
      </c>
    </row>
    <row r="127" spans="2:6" x14ac:dyDescent="0.2">
      <c r="B127" s="17" t="s">
        <v>61</v>
      </c>
      <c r="C127" s="3">
        <v>3000</v>
      </c>
      <c r="D127" s="60" t="s">
        <v>111</v>
      </c>
    </row>
    <row r="128" spans="2:6" x14ac:dyDescent="0.2">
      <c r="B128" s="14" t="s">
        <v>5</v>
      </c>
      <c r="C128" s="15">
        <f>C127+C126</f>
        <v>3412.5</v>
      </c>
      <c r="D128" s="5"/>
    </row>
    <row r="129" spans="2:6" x14ac:dyDescent="0.2">
      <c r="B129" s="17"/>
      <c r="D129" s="5"/>
    </row>
    <row r="130" spans="2:6" x14ac:dyDescent="0.2">
      <c r="B130" s="19" t="s">
        <v>62</v>
      </c>
      <c r="D130" s="5"/>
    </row>
    <row r="131" spans="2:6" x14ac:dyDescent="0.2">
      <c r="B131" s="14" t="s">
        <v>55</v>
      </c>
      <c r="C131" s="15" t="s">
        <v>56</v>
      </c>
      <c r="D131" s="16" t="s">
        <v>57</v>
      </c>
    </row>
    <row r="132" spans="2:6" x14ac:dyDescent="0.2">
      <c r="B132" s="4">
        <v>45082</v>
      </c>
      <c r="C132" s="3">
        <v>102.23</v>
      </c>
      <c r="D132" s="61" t="s">
        <v>145</v>
      </c>
    </row>
    <row r="133" spans="2:6" x14ac:dyDescent="0.2">
      <c r="B133" s="4">
        <v>45082</v>
      </c>
      <c r="C133" s="3">
        <v>2857.09</v>
      </c>
      <c r="D133" s="61" t="s">
        <v>133</v>
      </c>
    </row>
    <row r="134" spans="2:6" x14ac:dyDescent="0.2">
      <c r="B134" s="14" t="s">
        <v>5</v>
      </c>
      <c r="C134" s="15">
        <f>C132+C133</f>
        <v>2959.32</v>
      </c>
      <c r="D134" s="5"/>
    </row>
    <row r="135" spans="2:6" x14ac:dyDescent="0.2">
      <c r="B135" s="4"/>
      <c r="D135" s="5"/>
    </row>
    <row r="136" spans="2:6" ht="16" thickBot="1" x14ac:dyDescent="0.25">
      <c r="B136" s="6" t="s">
        <v>82</v>
      </c>
      <c r="C136" s="7">
        <f>C128-C134</f>
        <v>453.17999999999984</v>
      </c>
      <c r="D136" s="8"/>
    </row>
    <row r="137" spans="2:6" ht="16" thickBot="1" x14ac:dyDescent="0.25"/>
    <row r="138" spans="2:6" x14ac:dyDescent="0.2">
      <c r="B138" s="9" t="s">
        <v>22</v>
      </c>
      <c r="C138" s="10"/>
      <c r="D138" s="11"/>
    </row>
    <row r="139" spans="2:6" x14ac:dyDescent="0.2">
      <c r="B139" s="14" t="s">
        <v>55</v>
      </c>
      <c r="C139" s="15" t="s">
        <v>56</v>
      </c>
      <c r="D139" s="16" t="s">
        <v>57</v>
      </c>
    </row>
    <row r="140" spans="2:6" x14ac:dyDescent="0.2">
      <c r="B140" s="4">
        <v>44971</v>
      </c>
      <c r="C140" s="3">
        <v>302.25</v>
      </c>
      <c r="D140" s="63" t="s">
        <v>125</v>
      </c>
      <c r="F140" s="3" t="s">
        <v>101</v>
      </c>
    </row>
    <row r="141" spans="2:6" x14ac:dyDescent="0.2">
      <c r="B141" s="4">
        <v>44971</v>
      </c>
      <c r="C141" s="3">
        <v>17.75</v>
      </c>
      <c r="D141" s="63" t="s">
        <v>125</v>
      </c>
      <c r="F141" s="3" t="s">
        <v>102</v>
      </c>
    </row>
    <row r="142" spans="2:6" x14ac:dyDescent="0.2">
      <c r="B142" s="4">
        <v>45205</v>
      </c>
      <c r="C142" s="3">
        <v>400</v>
      </c>
      <c r="D142" s="61" t="s">
        <v>134</v>
      </c>
    </row>
    <row r="143" spans="2:6" ht="16" thickBot="1" x14ac:dyDescent="0.25">
      <c r="B143" s="6" t="s">
        <v>5</v>
      </c>
      <c r="C143" s="7">
        <f>SUM(C140:C142)</f>
        <v>720</v>
      </c>
      <c r="D143" s="8"/>
    </row>
    <row r="144" spans="2:6" ht="16" thickBot="1" x14ac:dyDescent="0.25"/>
    <row r="145" spans="2:6" x14ac:dyDescent="0.2">
      <c r="B145" s="9" t="s">
        <v>23</v>
      </c>
      <c r="C145" s="10"/>
      <c r="D145" s="11"/>
    </row>
    <row r="146" spans="2:6" x14ac:dyDescent="0.2">
      <c r="B146" s="14" t="s">
        <v>55</v>
      </c>
      <c r="C146" s="15" t="s">
        <v>56</v>
      </c>
      <c r="D146" s="16" t="s">
        <v>57</v>
      </c>
    </row>
    <row r="147" spans="2:6" x14ac:dyDescent="0.2">
      <c r="B147" s="17" t="s">
        <v>60</v>
      </c>
      <c r="C147" s="3" t="s">
        <v>60</v>
      </c>
      <c r="D147" s="5" t="s">
        <v>60</v>
      </c>
    </row>
    <row r="148" spans="2:6" x14ac:dyDescent="0.2">
      <c r="B148" s="17"/>
      <c r="D148" s="5"/>
    </row>
    <row r="149" spans="2:6" ht="16" thickBot="1" x14ac:dyDescent="0.25">
      <c r="B149" s="6" t="s">
        <v>5</v>
      </c>
      <c r="C149" s="7">
        <v>0</v>
      </c>
      <c r="D149" s="8"/>
    </row>
    <row r="150" spans="2:6" ht="16" thickBot="1" x14ac:dyDescent="0.25">
      <c r="B150" s="15"/>
    </row>
    <row r="151" spans="2:6" x14ac:dyDescent="0.2">
      <c r="B151" s="9" t="s">
        <v>24</v>
      </c>
      <c r="C151" s="10"/>
      <c r="D151" s="11"/>
    </row>
    <row r="152" spans="2:6" x14ac:dyDescent="0.2">
      <c r="B152" s="14" t="s">
        <v>55</v>
      </c>
      <c r="C152" s="15" t="s">
        <v>56</v>
      </c>
      <c r="D152" s="16" t="s">
        <v>57</v>
      </c>
    </row>
    <row r="153" spans="2:6" x14ac:dyDescent="0.2">
      <c r="B153" s="4">
        <v>45348</v>
      </c>
      <c r="C153" s="3">
        <v>1000</v>
      </c>
      <c r="D153" s="61" t="s">
        <v>151</v>
      </c>
    </row>
    <row r="154" spans="2:6" x14ac:dyDescent="0.2">
      <c r="B154" s="17"/>
      <c r="D154" s="5"/>
    </row>
    <row r="155" spans="2:6" ht="16" thickBot="1" x14ac:dyDescent="0.25">
      <c r="B155" s="6" t="s">
        <v>5</v>
      </c>
      <c r="C155" s="7">
        <v>1000</v>
      </c>
      <c r="D155" s="8"/>
    </row>
    <row r="156" spans="2:6" ht="16" thickBot="1" x14ac:dyDescent="0.25">
      <c r="B156" s="15"/>
    </row>
    <row r="157" spans="2:6" x14ac:dyDescent="0.2">
      <c r="B157" s="9" t="s">
        <v>66</v>
      </c>
      <c r="C157" s="10"/>
      <c r="D157" s="11"/>
    </row>
    <row r="158" spans="2:6" x14ac:dyDescent="0.2">
      <c r="B158" s="14" t="s">
        <v>55</v>
      </c>
      <c r="C158" s="15" t="s">
        <v>56</v>
      </c>
      <c r="D158" s="16" t="s">
        <v>57</v>
      </c>
    </row>
    <row r="159" spans="2:6" x14ac:dyDescent="0.2">
      <c r="B159" s="4">
        <v>45029</v>
      </c>
      <c r="C159" s="3">
        <v>140.30000000000001</v>
      </c>
      <c r="D159" s="63" t="s">
        <v>125</v>
      </c>
      <c r="F159" s="3" t="s">
        <v>103</v>
      </c>
    </row>
    <row r="160" spans="2:6" x14ac:dyDescent="0.2">
      <c r="B160" s="4">
        <v>45057</v>
      </c>
      <c r="C160" s="3">
        <v>-57.85</v>
      </c>
      <c r="D160" s="61" t="s">
        <v>135</v>
      </c>
      <c r="F160" s="3" t="s">
        <v>136</v>
      </c>
    </row>
    <row r="161" spans="1:6" x14ac:dyDescent="0.2">
      <c r="B161" s="4">
        <v>45205</v>
      </c>
      <c r="C161" s="3">
        <v>2000</v>
      </c>
      <c r="D161" s="61" t="s">
        <v>138</v>
      </c>
      <c r="F161" s="3" t="s">
        <v>104</v>
      </c>
    </row>
    <row r="162" spans="1:6" x14ac:dyDescent="0.2">
      <c r="B162" s="4">
        <v>45275</v>
      </c>
      <c r="C162" s="3">
        <v>125</v>
      </c>
      <c r="D162" s="61" t="s">
        <v>137</v>
      </c>
    </row>
    <row r="163" spans="1:6" x14ac:dyDescent="0.2">
      <c r="B163" s="4">
        <v>45002</v>
      </c>
      <c r="C163" s="3">
        <v>0.01</v>
      </c>
      <c r="D163" s="5" t="s">
        <v>153</v>
      </c>
    </row>
    <row r="164" spans="1:6" x14ac:dyDescent="0.2">
      <c r="B164" s="4">
        <v>45202</v>
      </c>
      <c r="C164" s="3">
        <v>0.01</v>
      </c>
      <c r="D164" s="5" t="s">
        <v>152</v>
      </c>
    </row>
    <row r="165" spans="1:6" x14ac:dyDescent="0.2">
      <c r="B165" s="4">
        <v>45236</v>
      </c>
      <c r="C165" s="3">
        <v>0.01</v>
      </c>
      <c r="D165" s="5" t="s">
        <v>152</v>
      </c>
    </row>
    <row r="166" spans="1:6" ht="16" thickBot="1" x14ac:dyDescent="0.25">
      <c r="B166" s="6" t="s">
        <v>5</v>
      </c>
      <c r="C166" s="7">
        <f>SUM(C159:C165)</f>
        <v>2207.4800000000005</v>
      </c>
      <c r="D166" s="8"/>
    </row>
    <row r="167" spans="1:6" ht="16" thickBot="1" x14ac:dyDescent="0.25">
      <c r="B167" s="82"/>
      <c r="C167" s="82"/>
      <c r="D167" s="82"/>
    </row>
    <row r="168" spans="1:6" x14ac:dyDescent="0.2">
      <c r="A168" s="84"/>
      <c r="B168" s="95" t="s">
        <v>141</v>
      </c>
      <c r="C168" s="81"/>
      <c r="D168" s="83"/>
      <c r="F168" s="3" t="s">
        <v>143</v>
      </c>
    </row>
    <row r="169" spans="1:6" x14ac:dyDescent="0.2">
      <c r="A169" s="84"/>
      <c r="B169" s="87" t="s">
        <v>1</v>
      </c>
      <c r="D169" s="84"/>
    </row>
    <row r="170" spans="1:6" x14ac:dyDescent="0.2">
      <c r="A170" s="84"/>
      <c r="B170" s="88" t="s">
        <v>55</v>
      </c>
      <c r="C170" s="3" t="s">
        <v>56</v>
      </c>
      <c r="D170" s="84" t="s">
        <v>142</v>
      </c>
    </row>
    <row r="171" spans="1:6" x14ac:dyDescent="0.2">
      <c r="A171" s="84"/>
      <c r="B171" s="89">
        <v>44946</v>
      </c>
      <c r="C171" s="3">
        <v>1000</v>
      </c>
      <c r="D171" s="84" t="s">
        <v>157</v>
      </c>
    </row>
    <row r="172" spans="1:6" x14ac:dyDescent="0.2">
      <c r="A172" s="84"/>
      <c r="B172" s="89">
        <v>45373</v>
      </c>
      <c r="C172" s="3">
        <v>500</v>
      </c>
      <c r="D172" s="84" t="s">
        <v>165</v>
      </c>
    </row>
    <row r="173" spans="1:6" x14ac:dyDescent="0.2">
      <c r="A173" s="84"/>
      <c r="B173" s="88"/>
      <c r="D173" s="84"/>
    </row>
    <row r="174" spans="1:6" x14ac:dyDescent="0.2">
      <c r="A174" s="84"/>
      <c r="B174" s="90" t="s">
        <v>62</v>
      </c>
      <c r="D174" s="84"/>
    </row>
    <row r="175" spans="1:6" x14ac:dyDescent="0.2">
      <c r="A175" s="84"/>
      <c r="B175" s="88" t="s">
        <v>55</v>
      </c>
      <c r="C175" s="3" t="s">
        <v>56</v>
      </c>
      <c r="D175" s="84" t="s">
        <v>142</v>
      </c>
    </row>
    <row r="176" spans="1:6" x14ac:dyDescent="0.2">
      <c r="A176" s="84"/>
      <c r="B176" s="89">
        <v>44930</v>
      </c>
      <c r="C176" s="3">
        <v>8.3000000000000007</v>
      </c>
      <c r="D176" s="84" t="s">
        <v>160</v>
      </c>
    </row>
    <row r="177" spans="1:6" x14ac:dyDescent="0.2">
      <c r="A177" s="84"/>
      <c r="B177" s="89">
        <v>44930</v>
      </c>
      <c r="C177" s="3">
        <v>155</v>
      </c>
      <c r="D177" s="84" t="s">
        <v>156</v>
      </c>
    </row>
    <row r="178" spans="1:6" x14ac:dyDescent="0.2">
      <c r="A178" s="84"/>
      <c r="B178" s="98">
        <v>44950</v>
      </c>
      <c r="C178" s="3">
        <v>150</v>
      </c>
      <c r="D178" s="84" t="s">
        <v>158</v>
      </c>
    </row>
    <row r="179" spans="1:6" x14ac:dyDescent="0.2">
      <c r="A179" s="84"/>
      <c r="B179" s="98">
        <v>44950</v>
      </c>
      <c r="C179" s="3">
        <v>33.700000000000003</v>
      </c>
      <c r="D179" s="84" t="s">
        <v>159</v>
      </c>
    </row>
    <row r="180" spans="1:6" x14ac:dyDescent="0.2">
      <c r="A180" s="84"/>
      <c r="B180" s="89">
        <v>44950</v>
      </c>
      <c r="C180" s="3">
        <v>10.78</v>
      </c>
      <c r="D180" s="84" t="s">
        <v>105</v>
      </c>
    </row>
    <row r="181" spans="1:6" x14ac:dyDescent="0.2">
      <c r="A181" s="84"/>
      <c r="B181" s="89">
        <v>44998</v>
      </c>
      <c r="C181" s="3">
        <v>212.9</v>
      </c>
      <c r="D181" s="84" t="s">
        <v>161</v>
      </c>
    </row>
    <row r="182" spans="1:6" x14ac:dyDescent="0.2">
      <c r="A182" s="84"/>
      <c r="B182" s="89">
        <v>44999</v>
      </c>
      <c r="C182" s="3">
        <v>3.03</v>
      </c>
      <c r="D182" s="84" t="s">
        <v>106</v>
      </c>
    </row>
    <row r="183" spans="1:6" x14ac:dyDescent="0.2">
      <c r="A183" s="84"/>
      <c r="B183" s="89">
        <v>44999</v>
      </c>
      <c r="C183" s="3">
        <v>500</v>
      </c>
      <c r="D183" s="84" t="s">
        <v>166</v>
      </c>
    </row>
    <row r="184" spans="1:6" x14ac:dyDescent="0.2">
      <c r="A184" s="84"/>
      <c r="B184" s="89">
        <v>44999</v>
      </c>
      <c r="C184" s="3">
        <v>24.78</v>
      </c>
      <c r="D184" s="84" t="s">
        <v>162</v>
      </c>
      <c r="F184" s="3" t="s">
        <v>163</v>
      </c>
    </row>
    <row r="185" spans="1:6" x14ac:dyDescent="0.2">
      <c r="A185" s="84"/>
      <c r="B185" s="89">
        <v>44999</v>
      </c>
      <c r="C185" s="3">
        <v>1750</v>
      </c>
      <c r="D185" s="84" t="s">
        <v>164</v>
      </c>
    </row>
    <row r="186" spans="1:6" x14ac:dyDescent="0.2">
      <c r="A186" s="84"/>
      <c r="B186" s="89">
        <v>45017</v>
      </c>
      <c r="C186" s="3">
        <v>25.06</v>
      </c>
      <c r="D186" s="84" t="s">
        <v>107</v>
      </c>
    </row>
    <row r="187" spans="1:6" x14ac:dyDescent="0.2">
      <c r="A187" s="84"/>
      <c r="B187" s="89">
        <v>45064</v>
      </c>
      <c r="C187" s="3">
        <v>500</v>
      </c>
      <c r="D187" s="84" t="s">
        <v>166</v>
      </c>
    </row>
    <row r="188" spans="1:6" x14ac:dyDescent="0.2">
      <c r="A188" s="84"/>
      <c r="B188" s="88"/>
      <c r="D188" s="84"/>
    </row>
    <row r="189" spans="1:6" ht="64" x14ac:dyDescent="0.2">
      <c r="A189" s="84"/>
      <c r="B189" s="91" t="s">
        <v>154</v>
      </c>
      <c r="D189" s="84"/>
    </row>
    <row r="190" spans="1:6" x14ac:dyDescent="0.2">
      <c r="A190" s="84"/>
      <c r="B190" s="92"/>
      <c r="D190" s="84"/>
    </row>
    <row r="191" spans="1:6" ht="32" x14ac:dyDescent="0.2">
      <c r="A191" s="84"/>
      <c r="B191" s="93" t="s">
        <v>167</v>
      </c>
      <c r="D191" s="84"/>
    </row>
    <row r="192" spans="1:6" x14ac:dyDescent="0.2">
      <c r="A192" s="84"/>
      <c r="B192" s="89" t="s">
        <v>144</v>
      </c>
      <c r="C192" s="3">
        <v>136.09</v>
      </c>
      <c r="D192" s="84"/>
    </row>
    <row r="193" spans="1:4" x14ac:dyDescent="0.2">
      <c r="A193" s="84"/>
      <c r="B193" s="89">
        <v>44999</v>
      </c>
      <c r="C193" s="3">
        <v>-0.03</v>
      </c>
      <c r="D193" s="84" t="s">
        <v>155</v>
      </c>
    </row>
    <row r="194" spans="1:4" ht="16" thickBot="1" x14ac:dyDescent="0.25">
      <c r="A194" s="84"/>
      <c r="B194" s="94" t="s">
        <v>5</v>
      </c>
      <c r="C194" s="85">
        <v>97.19</v>
      </c>
      <c r="D194" s="86"/>
    </row>
    <row r="195" spans="1:4" ht="16" thickBot="1" x14ac:dyDescent="0.25">
      <c r="B195" s="18"/>
    </row>
    <row r="196" spans="1:4" x14ac:dyDescent="0.2">
      <c r="B196" s="96" t="s">
        <v>170</v>
      </c>
      <c r="C196" s="97"/>
    </row>
    <row r="197" spans="1:4" x14ac:dyDescent="0.2">
      <c r="B197" s="30" t="s">
        <v>171</v>
      </c>
      <c r="C197" s="38">
        <v>6080</v>
      </c>
    </row>
    <row r="198" spans="1:4" x14ac:dyDescent="0.2">
      <c r="B198" s="30" t="s">
        <v>172</v>
      </c>
      <c r="C198" s="31">
        <v>2800</v>
      </c>
    </row>
    <row r="199" spans="1:4" x14ac:dyDescent="0.2">
      <c r="B199" s="30" t="s">
        <v>173</v>
      </c>
      <c r="C199" s="31">
        <v>8640</v>
      </c>
    </row>
    <row r="200" spans="1:4" x14ac:dyDescent="0.2">
      <c r="B200" s="30" t="s">
        <v>169</v>
      </c>
      <c r="C200" s="31">
        <v>2000</v>
      </c>
    </row>
    <row r="201" spans="1:4" ht="16" thickBot="1" x14ac:dyDescent="0.25">
      <c r="B201" s="100" t="s">
        <v>174</v>
      </c>
      <c r="C201" s="99">
        <f>SUM(C197:C200)</f>
        <v>19520</v>
      </c>
    </row>
    <row r="202" spans="1:4" ht="16" thickBot="1" x14ac:dyDescent="0.25">
      <c r="B202" s="101"/>
      <c r="C202" s="101"/>
    </row>
    <row r="203" spans="1:4" x14ac:dyDescent="0.2">
      <c r="A203" s="84"/>
      <c r="B203" s="15" t="s">
        <v>175</v>
      </c>
      <c r="C203" s="84"/>
    </row>
    <row r="204" spans="1:4" x14ac:dyDescent="0.2">
      <c r="A204" s="84"/>
      <c r="B204" s="3" t="s">
        <v>176</v>
      </c>
      <c r="C204" s="31">
        <v>1000</v>
      </c>
    </row>
    <row r="205" spans="1:4" x14ac:dyDescent="0.2">
      <c r="A205" s="84"/>
      <c r="B205" s="3" t="s">
        <v>177</v>
      </c>
      <c r="C205" s="31">
        <v>500</v>
      </c>
    </row>
    <row r="206" spans="1:4" x14ac:dyDescent="0.2">
      <c r="A206" s="84"/>
      <c r="B206" s="3" t="s">
        <v>178</v>
      </c>
      <c r="C206" s="31">
        <v>48.6</v>
      </c>
    </row>
    <row r="207" spans="1:4" ht="16" thickBot="1" x14ac:dyDescent="0.25">
      <c r="B207" s="100" t="s">
        <v>174</v>
      </c>
      <c r="C207" s="102">
        <f>SUM(C204:C206)</f>
        <v>1548.6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7109-13D5-48CD-AFBB-7B91561FF3C0}">
  <dimension ref="A1:G22"/>
  <sheetViews>
    <sheetView zoomScaleNormal="100" workbookViewId="0">
      <selection activeCell="F36" sqref="F36"/>
    </sheetView>
  </sheetViews>
  <sheetFormatPr baseColWidth="10" defaultColWidth="8.83203125" defaultRowHeight="15" x14ac:dyDescent="0.2"/>
  <cols>
    <col min="1" max="1" width="3.5" customWidth="1"/>
    <col min="2" max="2" width="20.6640625" customWidth="1"/>
  </cols>
  <sheetData>
    <row r="1" spans="1:7" ht="16" thickBot="1" x14ac:dyDescent="0.25">
      <c r="B1" s="1" t="s">
        <v>29</v>
      </c>
    </row>
    <row r="2" spans="1:7" x14ac:dyDescent="0.2">
      <c r="B2" s="37"/>
      <c r="C2" s="41"/>
      <c r="D2" s="41">
        <v>2023</v>
      </c>
      <c r="E2" s="41">
        <v>2022</v>
      </c>
      <c r="F2" s="41">
        <v>2021</v>
      </c>
      <c r="G2" s="42">
        <v>2020</v>
      </c>
    </row>
    <row r="3" spans="1:7" x14ac:dyDescent="0.2">
      <c r="B3" s="43" t="s">
        <v>30</v>
      </c>
      <c r="D3">
        <v>140</v>
      </c>
      <c r="E3">
        <v>139</v>
      </c>
      <c r="F3">
        <v>134</v>
      </c>
      <c r="G3" s="44">
        <v>129</v>
      </c>
    </row>
    <row r="4" spans="1:7" x14ac:dyDescent="0.2">
      <c r="B4" s="43" t="s">
        <v>31</v>
      </c>
      <c r="D4">
        <v>304</v>
      </c>
      <c r="E4">
        <v>236</v>
      </c>
      <c r="F4">
        <v>207</v>
      </c>
      <c r="G4" s="57" t="s">
        <v>32</v>
      </c>
    </row>
    <row r="5" spans="1:7" x14ac:dyDescent="0.2">
      <c r="B5" s="43" t="s">
        <v>33</v>
      </c>
      <c r="D5">
        <v>432</v>
      </c>
      <c r="E5" s="56">
        <v>387</v>
      </c>
      <c r="F5" s="46"/>
      <c r="G5" s="47"/>
    </row>
    <row r="6" spans="1:7" x14ac:dyDescent="0.2">
      <c r="B6" s="48" t="s">
        <v>34</v>
      </c>
      <c r="D6" s="49">
        <v>336</v>
      </c>
      <c r="E6" s="45"/>
      <c r="F6" s="46"/>
      <c r="G6" s="47"/>
    </row>
    <row r="7" spans="1:7" ht="16" thickBot="1" x14ac:dyDescent="0.25">
      <c r="B7" s="50" t="s">
        <v>35</v>
      </c>
      <c r="C7" s="51"/>
      <c r="D7" s="52">
        <v>96</v>
      </c>
      <c r="E7" s="53"/>
      <c r="F7" s="54"/>
      <c r="G7" s="55"/>
    </row>
    <row r="8" spans="1:7" x14ac:dyDescent="0.2">
      <c r="A8" s="1"/>
      <c r="D8" s="1"/>
      <c r="F8" s="1"/>
    </row>
    <row r="9" spans="1:7" x14ac:dyDescent="0.2">
      <c r="A9" s="1" t="s">
        <v>36</v>
      </c>
      <c r="C9" t="s">
        <v>37</v>
      </c>
      <c r="D9" s="40">
        <v>0.16</v>
      </c>
      <c r="E9" s="40">
        <v>0.2</v>
      </c>
    </row>
    <row r="10" spans="1:7" x14ac:dyDescent="0.2">
      <c r="A10" s="1"/>
      <c r="C10" t="s">
        <v>38</v>
      </c>
      <c r="D10" s="40">
        <v>0.35</v>
      </c>
      <c r="E10" s="40">
        <v>0.3</v>
      </c>
    </row>
    <row r="11" spans="1:7" x14ac:dyDescent="0.2">
      <c r="C11" t="s">
        <v>39</v>
      </c>
      <c r="D11" s="40">
        <v>0.49</v>
      </c>
      <c r="E11" s="40">
        <v>0.5</v>
      </c>
    </row>
    <row r="12" spans="1:7" x14ac:dyDescent="0.2">
      <c r="D12" s="40"/>
      <c r="E12" s="40"/>
    </row>
    <row r="13" spans="1:7" x14ac:dyDescent="0.2">
      <c r="A13" s="1" t="s">
        <v>40</v>
      </c>
    </row>
    <row r="14" spans="1:7" x14ac:dyDescent="0.2">
      <c r="A14" s="25" t="s">
        <v>41</v>
      </c>
    </row>
    <row r="15" spans="1:7" x14ac:dyDescent="0.2">
      <c r="B15" s="24" t="s">
        <v>42</v>
      </c>
    </row>
    <row r="16" spans="1:7" x14ac:dyDescent="0.2">
      <c r="B16" s="24" t="s">
        <v>43</v>
      </c>
    </row>
    <row r="17" spans="2:2" x14ac:dyDescent="0.2">
      <c r="B17" s="24" t="s">
        <v>44</v>
      </c>
    </row>
    <row r="18" spans="2:2" x14ac:dyDescent="0.2">
      <c r="B18" s="24" t="s">
        <v>45</v>
      </c>
    </row>
    <row r="19" spans="2:2" x14ac:dyDescent="0.2">
      <c r="B19" s="24" t="s">
        <v>46</v>
      </c>
    </row>
    <row r="20" spans="2:2" x14ac:dyDescent="0.2">
      <c r="B20" s="24" t="s">
        <v>47</v>
      </c>
    </row>
    <row r="21" spans="2:2" x14ac:dyDescent="0.2">
      <c r="B21" s="24" t="s">
        <v>48</v>
      </c>
    </row>
    <row r="22" spans="2:2" x14ac:dyDescent="0.2">
      <c r="B22" s="24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Resultaatrekening 2023</vt:lpstr>
      <vt:lpstr>2023 overzicht</vt:lpstr>
      <vt:lpstr>Aantal aios per jaar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Groot, Evelien de (E.F.J.)</dc:creator>
  <cp:keywords/>
  <dc:description/>
  <cp:lastModifiedBy>Evelien de Groot</cp:lastModifiedBy>
  <cp:revision/>
  <dcterms:created xsi:type="dcterms:W3CDTF">2024-01-18T18:44:52Z</dcterms:created>
  <dcterms:modified xsi:type="dcterms:W3CDTF">2024-05-05T20:36:48Z</dcterms:modified>
  <cp:category/>
  <cp:contentStatus/>
</cp:coreProperties>
</file>